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36" windowHeight="8436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</sheets>
  <calcPr calcId="145621"/>
</workbook>
</file>

<file path=xl/calcChain.xml><?xml version="1.0" encoding="utf-8"?>
<calcChain xmlns="http://schemas.openxmlformats.org/spreadsheetml/2006/main">
  <c r="E18" i="7" l="1"/>
  <c r="E16" i="7"/>
  <c r="D18" i="7"/>
  <c r="D14" i="7"/>
  <c r="I25" i="3"/>
  <c r="I27" i="3" s="1"/>
  <c r="C18" i="7" l="1"/>
  <c r="C15" i="7"/>
  <c r="J25" i="2"/>
  <c r="J23" i="2"/>
  <c r="J21" i="2"/>
  <c r="J13" i="2"/>
  <c r="J14" i="2"/>
  <c r="J15" i="2"/>
  <c r="J16" i="2"/>
  <c r="J17" i="2"/>
  <c r="J18" i="2"/>
  <c r="J19" i="2"/>
  <c r="J20" i="2"/>
  <c r="J12" i="2"/>
  <c r="B18" i="7"/>
  <c r="B15" i="7"/>
  <c r="I13" i="2" l="1"/>
  <c r="I21" i="2" s="1"/>
  <c r="I23" i="2" s="1"/>
  <c r="I25" i="2" s="1"/>
  <c r="I14" i="2"/>
  <c r="I16" i="2"/>
  <c r="D16" i="7" l="1"/>
  <c r="K25" i="3"/>
  <c r="K27" i="3" l="1"/>
  <c r="J18" i="7"/>
  <c r="I18" i="7"/>
  <c r="H18" i="7"/>
  <c r="G18" i="7"/>
  <c r="F18" i="7"/>
</calcChain>
</file>

<file path=xl/sharedStrings.xml><?xml version="1.0" encoding="utf-8"?>
<sst xmlns="http://schemas.openxmlformats.org/spreadsheetml/2006/main" count="114" uniqueCount="79">
  <si>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</si>
  <si>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</si>
  <si>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</si>
  <si>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</si>
  <si>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</si>
  <si>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</si>
  <si>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</si>
  <si>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</si>
  <si>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</si>
  <si>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</si>
  <si>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</si>
  <si>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</si>
  <si>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קרנות מדדים בע"מ</t>
  </si>
  <si>
    <t>ניירות ערך סחירים</t>
  </si>
  <si>
    <t>תעודות סל</t>
  </si>
  <si>
    <t>*פסגות Russell 2000 (4D) ETF- פסגות קרנות מדדים בע"מ</t>
  </si>
  <si>
    <t>1147859</t>
  </si>
  <si>
    <t>*פסגות EURO STOXX Dividend 30 (4A) ETF ממ- פסגות קרנות מדדים בע"מ</t>
  </si>
  <si>
    <t>1148139</t>
  </si>
  <si>
    <t>*פסגות EURO STOXX 50 (4A) ETF ממ- פסגות קרנות מדדים בע"מ</t>
  </si>
  <si>
    <t>1148295</t>
  </si>
  <si>
    <t>*פסגות ETFי (4A) ת"א 90- פסגות קרנות מדדים בע"מ</t>
  </si>
  <si>
    <t>*פסגות SP Energy ETF- פסגות קרנות מדדים בע"מ</t>
  </si>
  <si>
    <t>1149111</t>
  </si>
  <si>
    <t>*פסגות ETF צריכה מחזור SP- פסגות קרנות מדדים בע"מ</t>
  </si>
  <si>
    <t>1149392</t>
  </si>
  <si>
    <t>*פסגות merging Markets (4D) ETF- פסגות קרנות מדדים בע"מ</t>
  </si>
  <si>
    <t>1149780</t>
  </si>
  <si>
    <t>*שח _פסגות NIKKEI 225 (4A) ETF- פסגות קרנות מדדים בע"מ</t>
  </si>
  <si>
    <t>1149814</t>
  </si>
  <si>
    <t>*פסגות DAX 30 4A קרן סל ממ- פסגות קרנות מדדים בע"מ</t>
  </si>
  <si>
    <t>1149830</t>
  </si>
  <si>
    <t>סה''כ ניירות ערך סחירים</t>
  </si>
  <si>
    <t>סה''כ צד קשור-פסגות קרנות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</si>
  <si>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</si>
  <si>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</si>
  <si>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</si>
  <si>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צד קשור- פסגות מוצרי מדדים בע"מ</t>
  </si>
  <si>
    <t>שמחקות מדדי מניות בחו"ל</t>
  </si>
  <si>
    <t xml:space="preserve">                 מבט ניקיי ש"ח</t>
  </si>
  <si>
    <t>סה''כ היקף עסקאות לצורך רכישה או מכירה של צד קשור- פסגות מוצרי מדדים בע"מ</t>
  </si>
  <si>
    <t>צד קשור- פסגות תעודות סל מדדים בע"מ</t>
  </si>
  <si>
    <t xml:space="preserve">                 פסגות s&amp;p 500</t>
  </si>
  <si>
    <t>פסגות  מדד Msci emerg</t>
  </si>
  <si>
    <t xml:space="preserve">                  פסגות סל יפן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</si>
  <si>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</si>
  <si>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</si>
  <si>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</si>
  <si>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</si>
  <si>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</si>
  <si>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</si>
  <si>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</si>
  <si>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</si>
  <si>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</si>
  <si>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</si>
  <si>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</si>
  <si>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</si>
  <si>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</si>
  <si>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</si>
  <si>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</si>
  <si>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</si>
  <si>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</si>
  <si>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</si>
  <si>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</si>
  <si>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</si>
  <si>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</si>
  <si>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</si>
  <si>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</si>
  <si>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</si>
  <si>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</si>
  <si>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</si>
  <si>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</si>
  <si>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</si>
  <si>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קרנות מדדים בע"מ</t>
  </si>
  <si>
    <t>פסגות תעודות סל מדדים בע"מ</t>
  </si>
  <si>
    <t>סה''כ</t>
  </si>
  <si>
    <t>פס.אירופהויז.ש</t>
  </si>
  <si>
    <t>פסגות תרופות דולרי</t>
  </si>
  <si>
    <t>פסג מדד נב ראסל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</si>
</sst>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12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charset val="177"/>
    </font>
    <font>
      <sz val="10"/>
      <name val="Arial"/>
      <family val="2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165" fontId="11" fillId="0" borderId="0" applyFill="0" applyBorder="0" applyProtection="0">
      <alignment horizontal="right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0" fillId="0" borderId="0" xfId="0" applyFill="1" applyAlignment="1">
      <alignment horizontal="right"/>
    </xf>
    <xf numFmtId="0" fontId="0" fillId="0" borderId="0" xfId="0" applyFill="1"/>
    <xf numFmtId="4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4" fontId="6" fillId="0" borderId="0" xfId="3" applyNumberFormat="1" applyFont="1"/>
    <xf numFmtId="10" fontId="0" fillId="0" borderId="0" xfId="2" applyNumberFormat="1" applyFont="1"/>
    <xf numFmtId="43" fontId="0" fillId="0" borderId="0" xfId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43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4" fontId="0" fillId="0" borderId="0" xfId="0" applyNumberFormat="1" applyFill="1"/>
    <xf numFmtId="43" fontId="0" fillId="0" borderId="0" xfId="1" applyFont="1"/>
  </cellXfs>
  <cellStyles count="13">
    <cellStyle name="Comma" xfId="1" builtinId="3"/>
    <cellStyle name="Comma 2" xfId="5"/>
    <cellStyle name="Currency [0] _1" xfId="6"/>
    <cellStyle name="Hyperlink 2" xfId="7"/>
    <cellStyle name="Normal" xfId="0" builtinId="0"/>
    <cellStyle name="Normal 11" xfId="8"/>
    <cellStyle name="Normal 2" xfId="9"/>
    <cellStyle name="Normal 3" xfId="10"/>
    <cellStyle name="Normal 4" xfId="3"/>
    <cellStyle name="Percent" xfId="2" builtinId="5"/>
    <cellStyle name="Percent 2" xfId="11"/>
    <cellStyle name="Text" xfId="12"/>
    <cellStyle name="היפר-קישור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31/12/2018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31/12/2018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31/12/2018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31/12/2018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31/12/2018 (נתונים מצרפים)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31/12/2018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"/>
  <sheetViews>
    <sheetView rightToLeft="1" tabSelected="1" workbookViewId="0">
      <selection activeCell="E19" sqref="E19"/>
    </sheetView>
  </sheetViews>
  <sheetFormatPr defaultRowHeight="13.8"/>
  <cols>
    <col min="1" max="1" width="40.59765625" customWidth="1"/>
    <col min="2" max="4" width="9.09765625" bestFit="1" customWidth="1"/>
    <col min="5" max="5" width="9.5" bestFit="1" customWidth="1"/>
    <col min="6" max="10" width="9.09765625" bestFit="1" customWidth="1"/>
  </cols>
  <sheetData>
    <row r="9" spans="1:11">
      <c r="A9" s="2"/>
      <c r="B9" s="2"/>
      <c r="C9" s="2"/>
      <c r="D9" s="28" t="s">
        <v>61</v>
      </c>
      <c r="E9" s="28"/>
      <c r="F9" s="28"/>
      <c r="G9" s="28"/>
      <c r="H9" s="28"/>
      <c r="I9" s="28"/>
      <c r="J9" s="2"/>
      <c r="K9" s="2"/>
    </row>
    <row r="10" spans="1:11" ht="82.35" customHeight="1">
      <c r="A10" s="3" t="s">
        <v>57</v>
      </c>
      <c r="B10" s="3" t="s">
        <v>58</v>
      </c>
      <c r="C10" s="3" t="s">
        <v>59</v>
      </c>
      <c r="D10" s="27" t="s">
        <v>62</v>
      </c>
      <c r="E10" s="28"/>
      <c r="F10" s="27" t="s">
        <v>66</v>
      </c>
      <c r="G10" s="28"/>
      <c r="H10" s="27" t="s">
        <v>68</v>
      </c>
      <c r="I10" s="28"/>
      <c r="J10" s="27" t="s">
        <v>70</v>
      </c>
      <c r="K10" s="28"/>
    </row>
    <row r="11" spans="1:11">
      <c r="A11" s="2"/>
      <c r="B11" s="2" t="s">
        <v>10</v>
      </c>
      <c r="C11" s="2" t="s">
        <v>4</v>
      </c>
      <c r="D11" s="2" t="s">
        <v>63</v>
      </c>
      <c r="E11" s="2" t="s">
        <v>64</v>
      </c>
      <c r="F11" s="2" t="s">
        <v>63</v>
      </c>
      <c r="G11" s="2" t="s">
        <v>64</v>
      </c>
      <c r="H11" s="2" t="s">
        <v>63</v>
      </c>
      <c r="I11" s="2" t="s">
        <v>64</v>
      </c>
      <c r="J11" s="2"/>
      <c r="K11" s="2"/>
    </row>
    <row r="12" spans="1:11">
      <c r="A12" s="2"/>
      <c r="B12" s="2"/>
      <c r="C12" s="2"/>
      <c r="D12" s="28" t="s">
        <v>10</v>
      </c>
      <c r="E12" s="28"/>
      <c r="F12" s="28" t="s">
        <v>10</v>
      </c>
      <c r="G12" s="28"/>
      <c r="H12" s="28" t="s">
        <v>10</v>
      </c>
      <c r="I12" s="28"/>
      <c r="J12" s="28" t="s">
        <v>10</v>
      </c>
      <c r="K12" s="28"/>
    </row>
    <row r="13" spans="1:11">
      <c r="A13" s="2"/>
      <c r="B13" s="28" t="s">
        <v>60</v>
      </c>
      <c r="C13" s="28"/>
      <c r="D13" s="28" t="s">
        <v>65</v>
      </c>
      <c r="E13" s="28"/>
      <c r="F13" s="28" t="s">
        <v>67</v>
      </c>
      <c r="G13" s="28"/>
      <c r="H13" s="28" t="s">
        <v>69</v>
      </c>
      <c r="I13" s="28"/>
      <c r="J13" s="28" t="s">
        <v>71</v>
      </c>
      <c r="K13" s="28"/>
    </row>
    <row r="14" spans="1:11">
      <c r="A14" s="1" t="s">
        <v>72</v>
      </c>
      <c r="D14" s="5">
        <f>'נספח 3א'!I13</f>
        <v>4109.6899999999996</v>
      </c>
      <c r="E14" s="33"/>
    </row>
    <row r="15" spans="1:11">
      <c r="A15" s="1" t="s">
        <v>73</v>
      </c>
      <c r="B15" s="5">
        <f>'נספח 2'!I23</f>
        <v>15312.555</v>
      </c>
      <c r="C15" s="26">
        <f>'נספח 2'!J23</f>
        <v>1.0541555278916752</v>
      </c>
      <c r="E15" s="5"/>
    </row>
    <row r="16" spans="1:11">
      <c r="A16" s="1" t="s">
        <v>74</v>
      </c>
      <c r="D16" s="5">
        <f>'נספח 3א'!I25</f>
        <v>5141.49</v>
      </c>
      <c r="E16" s="5">
        <f>'נספח 3א'!K25</f>
        <v>8467.2900000000009</v>
      </c>
    </row>
    <row r="18" spans="1:11">
      <c r="A18" s="13" t="s">
        <v>75</v>
      </c>
      <c r="B18" s="13">
        <f>B15</f>
        <v>15312.555</v>
      </c>
      <c r="C18" s="13">
        <f>'נספח 2'!J25</f>
        <v>1.0541555278916752</v>
      </c>
      <c r="D18" s="13">
        <f>SUM(D14:D17)</f>
        <v>9251.18</v>
      </c>
      <c r="E18" s="13">
        <f>SUM(E14:E17)</f>
        <v>8467.2900000000009</v>
      </c>
      <c r="F18" s="13">
        <f t="shared" ref="D18:J18" si="0">SUM(F14:F17)</f>
        <v>0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3">
        <f t="shared" si="0"/>
        <v>0</v>
      </c>
      <c r="K18" s="13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3.8"/>
  <cols>
    <col min="1" max="1" width="30.59765625" customWidth="1"/>
  </cols>
  <sheetData>
    <row r="10" spans="1:6" ht="55.2">
      <c r="A10" s="2"/>
      <c r="B10" s="2" t="s">
        <v>54</v>
      </c>
      <c r="C10" s="3" t="s">
        <v>0</v>
      </c>
      <c r="D10" s="3" t="s">
        <v>8</v>
      </c>
      <c r="E10" s="3" t="s">
        <v>55</v>
      </c>
      <c r="F10" s="2"/>
    </row>
    <row r="11" spans="1:6">
      <c r="A11" s="2"/>
      <c r="B11" s="2"/>
      <c r="C11" s="2"/>
      <c r="D11" s="2" t="s">
        <v>4</v>
      </c>
      <c r="E11" s="2" t="s">
        <v>10</v>
      </c>
      <c r="F11" s="2"/>
    </row>
    <row r="12" spans="1:6" ht="15.6">
      <c r="A12" s="4" t="s">
        <v>56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E14" sqref="E14"/>
    </sheetView>
  </sheetViews>
  <sheetFormatPr defaultRowHeight="13.8"/>
  <cols>
    <col min="1" max="1" width="30.59765625" customWidth="1"/>
  </cols>
  <sheetData>
    <row r="10" spans="1:12" ht="55.2">
      <c r="A10" s="2"/>
      <c r="B10" s="2" t="s">
        <v>47</v>
      </c>
      <c r="C10" s="3" t="s">
        <v>0</v>
      </c>
      <c r="D10" s="3" t="s">
        <v>8</v>
      </c>
      <c r="E10" s="3" t="s">
        <v>50</v>
      </c>
      <c r="F10" s="3" t="s">
        <v>51</v>
      </c>
      <c r="G10" s="3" t="s">
        <v>52</v>
      </c>
      <c r="H10" s="2"/>
      <c r="I10" s="2"/>
      <c r="J10" s="2"/>
      <c r="K10" s="2"/>
      <c r="L10" s="2"/>
    </row>
    <row r="11" spans="1:1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6">
      <c r="A12" s="11" t="s">
        <v>53</v>
      </c>
      <c r="B12" s="7"/>
      <c r="C12" s="7"/>
      <c r="D12" s="7">
        <v>0</v>
      </c>
      <c r="E12" s="7">
        <v>0</v>
      </c>
      <c r="F12" s="7">
        <v>0</v>
      </c>
      <c r="G12" s="11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3.8"/>
  <cols>
    <col min="1" max="1" width="37.5" customWidth="1"/>
    <col min="2" max="8" width="10.59765625" customWidth="1"/>
  </cols>
  <sheetData>
    <row r="10" spans="1:10" ht="55.2">
      <c r="A10" s="2"/>
      <c r="B10" s="3" t="s">
        <v>0</v>
      </c>
      <c r="C10" s="2" t="s">
        <v>47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48</v>
      </c>
    </row>
    <row r="11" spans="1:10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6">
      <c r="A12" s="11" t="s">
        <v>49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1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30"/>
  <sheetViews>
    <sheetView rightToLeft="1" workbookViewId="0">
      <selection activeCell="I27" sqref="I27"/>
    </sheetView>
  </sheetViews>
  <sheetFormatPr defaultRowHeight="13.8"/>
  <cols>
    <col min="1" max="1" width="37" customWidth="1"/>
    <col min="3" max="8" width="4.59765625" customWidth="1"/>
    <col min="9" max="11" width="15.59765625" customWidth="1"/>
  </cols>
  <sheetData>
    <row r="8" spans="1:12" ht="55.2">
      <c r="A8" s="2"/>
      <c r="B8" s="2"/>
      <c r="C8" s="2"/>
      <c r="D8" s="2"/>
      <c r="E8" s="2"/>
      <c r="F8" s="2"/>
      <c r="G8" s="2"/>
      <c r="H8" s="2"/>
      <c r="I8" s="3" t="s">
        <v>35</v>
      </c>
      <c r="J8" s="2"/>
      <c r="K8" s="3" t="s">
        <v>36</v>
      </c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15.6">
      <c r="A10" s="6" t="s">
        <v>37</v>
      </c>
      <c r="B10" s="7"/>
      <c r="C10" s="7"/>
      <c r="D10" s="7"/>
      <c r="E10" s="7"/>
      <c r="F10" s="7"/>
      <c r="G10" s="7"/>
      <c r="H10" s="7"/>
      <c r="I10" s="7"/>
      <c r="J10" s="7"/>
    </row>
    <row r="11" spans="1:12">
      <c r="A11" s="8" t="s">
        <v>13</v>
      </c>
      <c r="B11" s="7"/>
      <c r="C11" s="7"/>
      <c r="D11" s="7"/>
      <c r="E11" s="7"/>
      <c r="F11" s="7"/>
      <c r="G11" s="7"/>
      <c r="H11" s="7"/>
      <c r="I11" s="7"/>
      <c r="J11" s="7"/>
    </row>
    <row r="12" spans="1:12">
      <c r="A12" s="9" t="s">
        <v>38</v>
      </c>
      <c r="B12" s="7"/>
      <c r="C12" s="7"/>
      <c r="D12" s="7"/>
      <c r="E12" s="7"/>
      <c r="F12" s="7"/>
      <c r="G12" s="7"/>
      <c r="H12" s="7"/>
      <c r="I12" s="7"/>
      <c r="J12" s="7"/>
    </row>
    <row r="13" spans="1:12">
      <c r="A13" s="14" t="s">
        <v>39</v>
      </c>
      <c r="B13" s="14">
        <v>1101393</v>
      </c>
      <c r="C13" s="14"/>
      <c r="D13" s="14"/>
      <c r="E13" s="14"/>
      <c r="F13" s="14"/>
      <c r="G13" s="14"/>
      <c r="H13" s="14"/>
      <c r="I13" s="16">
        <v>4109.6899999999996</v>
      </c>
      <c r="J13" s="14"/>
      <c r="K13" s="15">
        <v>0</v>
      </c>
      <c r="L13" s="15"/>
    </row>
    <row r="14" spans="1:12" ht="15.6">
      <c r="A14" s="17" t="s">
        <v>40</v>
      </c>
      <c r="B14" s="14"/>
      <c r="C14" s="14"/>
      <c r="D14" s="14"/>
      <c r="E14" s="14"/>
      <c r="F14" s="14"/>
      <c r="G14" s="14"/>
      <c r="H14" s="14"/>
      <c r="I14" s="18">
        <v>4109.6899999999996</v>
      </c>
      <c r="J14" s="14"/>
      <c r="K14" s="19">
        <v>0</v>
      </c>
      <c r="L14" s="15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5"/>
    </row>
    <row r="16" spans="1:12" ht="15.6">
      <c r="A16" s="29" t="s">
        <v>41</v>
      </c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15"/>
    </row>
    <row r="17" spans="1:12">
      <c r="A17" s="30" t="s">
        <v>13</v>
      </c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5"/>
    </row>
    <row r="18" spans="1:12">
      <c r="A18" s="31" t="s">
        <v>38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5"/>
    </row>
    <row r="19" spans="1:12">
      <c r="A19" s="14" t="s">
        <v>42</v>
      </c>
      <c r="B19" s="14">
        <v>1117399</v>
      </c>
      <c r="C19" s="14"/>
      <c r="D19" s="14"/>
      <c r="E19" s="14"/>
      <c r="F19" s="14"/>
      <c r="G19" s="14"/>
      <c r="H19" s="14"/>
      <c r="I19" s="14">
        <v>1488.74</v>
      </c>
      <c r="J19" s="14"/>
      <c r="K19" s="32">
        <v>-1486.06</v>
      </c>
      <c r="L19" s="15"/>
    </row>
    <row r="20" spans="1:12">
      <c r="A20" s="14" t="s">
        <v>43</v>
      </c>
      <c r="B20" s="14">
        <v>1125749</v>
      </c>
      <c r="C20" s="14"/>
      <c r="D20" s="14"/>
      <c r="E20" s="14"/>
      <c r="F20" s="14"/>
      <c r="G20" s="14"/>
      <c r="H20" s="14"/>
      <c r="I20" s="16">
        <v>3652.75</v>
      </c>
      <c r="J20" s="14"/>
      <c r="K20" s="15">
        <v>0</v>
      </c>
      <c r="L20" s="15"/>
    </row>
    <row r="21" spans="1:12">
      <c r="A21" s="14" t="s">
        <v>44</v>
      </c>
      <c r="B21" s="14">
        <v>1138015</v>
      </c>
      <c r="C21" s="14"/>
      <c r="D21" s="14"/>
      <c r="E21" s="14"/>
      <c r="F21" s="14"/>
      <c r="G21" s="14"/>
      <c r="H21" s="14"/>
      <c r="I21" s="14">
        <v>0</v>
      </c>
      <c r="J21" s="14"/>
      <c r="K21" s="32">
        <v>5702.07</v>
      </c>
      <c r="L21" s="15"/>
    </row>
    <row r="22" spans="1:12">
      <c r="A22" s="14" t="s">
        <v>76</v>
      </c>
      <c r="B22" s="14">
        <v>1137991</v>
      </c>
      <c r="C22" s="14"/>
      <c r="D22" s="14"/>
      <c r="E22" s="14"/>
      <c r="F22" s="14"/>
      <c r="G22" s="14"/>
      <c r="H22" s="14"/>
      <c r="I22" s="14"/>
      <c r="J22" s="14"/>
      <c r="K22" s="32">
        <v>2057.29</v>
      </c>
      <c r="L22" s="15"/>
    </row>
    <row r="23" spans="1:12">
      <c r="A23" s="14" t="s">
        <v>77</v>
      </c>
      <c r="B23" s="14">
        <v>1139047</v>
      </c>
      <c r="C23" s="14"/>
      <c r="D23" s="14"/>
      <c r="E23" s="14"/>
      <c r="F23" s="14"/>
      <c r="G23" s="14"/>
      <c r="H23" s="14"/>
      <c r="I23" s="14"/>
      <c r="J23" s="14"/>
      <c r="K23" s="32">
        <v>1574.28</v>
      </c>
      <c r="L23" s="15"/>
    </row>
    <row r="24" spans="1:12">
      <c r="A24" s="14" t="s">
        <v>78</v>
      </c>
      <c r="B24" s="14">
        <v>1120187</v>
      </c>
      <c r="C24" s="14"/>
      <c r="D24" s="14"/>
      <c r="E24" s="14"/>
      <c r="F24" s="14"/>
      <c r="G24" s="14"/>
      <c r="H24" s="14"/>
      <c r="I24" s="14"/>
      <c r="J24" s="14"/>
      <c r="K24" s="32">
        <v>619.71</v>
      </c>
      <c r="L24" s="15"/>
    </row>
    <row r="25" spans="1:12" ht="15.6">
      <c r="A25" s="17" t="s">
        <v>45</v>
      </c>
      <c r="B25" s="14"/>
      <c r="C25" s="14"/>
      <c r="D25" s="14"/>
      <c r="E25" s="14"/>
      <c r="F25" s="14"/>
      <c r="G25" s="14"/>
      <c r="H25" s="14"/>
      <c r="I25" s="18">
        <f>SUM(I19:I24)</f>
        <v>5141.49</v>
      </c>
      <c r="J25" s="14"/>
      <c r="K25" s="20">
        <f>SUM(K19:K24)</f>
        <v>8467.2900000000009</v>
      </c>
      <c r="L25" s="15"/>
    </row>
    <row r="26" spans="1:1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5"/>
      <c r="L26" s="15"/>
    </row>
    <row r="27" spans="1:12" ht="15.6">
      <c r="A27" s="17" t="s">
        <v>46</v>
      </c>
      <c r="B27" s="14"/>
      <c r="C27" s="14"/>
      <c r="D27" s="14"/>
      <c r="E27" s="14"/>
      <c r="F27" s="14"/>
      <c r="G27" s="14"/>
      <c r="H27" s="14"/>
      <c r="I27" s="18">
        <f>I25+I14</f>
        <v>9251.18</v>
      </c>
      <c r="J27" s="14"/>
      <c r="K27" s="18">
        <f>K25+K14</f>
        <v>8467.2900000000009</v>
      </c>
      <c r="L27" s="15"/>
    </row>
    <row r="28" spans="1:1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5"/>
  <sheetViews>
    <sheetView rightToLeft="1" workbookViewId="0">
      <selection activeCell="I15" sqref="I15"/>
    </sheetView>
  </sheetViews>
  <sheetFormatPr defaultRowHeight="13.8"/>
  <cols>
    <col min="1" max="1" width="58.8984375" bestFit="1" customWidth="1"/>
    <col min="9" max="9" width="14.3984375" customWidth="1"/>
    <col min="12" max="12" width="11.796875" hidden="1" customWidth="1"/>
  </cols>
  <sheetData>
    <row r="7" spans="1:13" ht="55.2">
      <c r="A7" s="2"/>
      <c r="B7" s="3" t="s">
        <v>0</v>
      </c>
      <c r="C7" s="2" t="s">
        <v>1</v>
      </c>
      <c r="D7" s="3" t="s">
        <v>2</v>
      </c>
      <c r="E7" s="3" t="s">
        <v>3</v>
      </c>
      <c r="F7" s="2" t="s">
        <v>5</v>
      </c>
      <c r="G7" s="3" t="s">
        <v>7</v>
      </c>
      <c r="H7" s="3" t="s">
        <v>8</v>
      </c>
      <c r="I7" s="3" t="s">
        <v>9</v>
      </c>
      <c r="J7" s="3" t="s">
        <v>11</v>
      </c>
      <c r="K7" s="2"/>
    </row>
    <row r="8" spans="1:13">
      <c r="A8" s="2"/>
      <c r="B8" s="2"/>
      <c r="C8" s="2"/>
      <c r="D8" s="2"/>
      <c r="E8" s="2" t="s">
        <v>4</v>
      </c>
      <c r="F8" s="2" t="s">
        <v>6</v>
      </c>
      <c r="G8" s="2" t="s">
        <v>4</v>
      </c>
      <c r="H8" s="2" t="s">
        <v>4</v>
      </c>
      <c r="I8" s="2" t="s">
        <v>10</v>
      </c>
      <c r="J8" s="2" t="s">
        <v>4</v>
      </c>
      <c r="K8" s="2"/>
    </row>
    <row r="9" spans="1:13" ht="15.6">
      <c r="A9" s="6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3">
      <c r="A10" s="8" t="s">
        <v>13</v>
      </c>
      <c r="B10" s="7"/>
      <c r="C10" s="7"/>
      <c r="D10" s="7"/>
      <c r="E10" s="7"/>
      <c r="F10" s="7"/>
      <c r="G10" s="7"/>
      <c r="H10" s="7"/>
      <c r="I10" s="7"/>
      <c r="J10" s="7"/>
    </row>
    <row r="11" spans="1:13">
      <c r="A11" s="9" t="s">
        <v>14</v>
      </c>
      <c r="B11" s="7"/>
      <c r="C11" s="7"/>
      <c r="D11" s="7"/>
      <c r="E11" s="7"/>
      <c r="F11" s="7"/>
      <c r="G11" s="7"/>
      <c r="H11" s="7"/>
      <c r="I11" s="7"/>
      <c r="J11" s="7"/>
    </row>
    <row r="12" spans="1:13">
      <c r="A12" s="7" t="s">
        <v>15</v>
      </c>
      <c r="B12" s="14" t="s">
        <v>16</v>
      </c>
      <c r="C12" s="14">
        <v>0</v>
      </c>
      <c r="D12" s="14"/>
      <c r="E12" s="14">
        <v>0</v>
      </c>
      <c r="F12" s="14">
        <v>0</v>
      </c>
      <c r="G12" s="14">
        <v>0</v>
      </c>
      <c r="H12" s="14">
        <v>0.2</v>
      </c>
      <c r="I12" s="16">
        <v>2292.3200000000002</v>
      </c>
      <c r="J12" s="23">
        <f>I12/L12*100</f>
        <v>0.15780918335944882</v>
      </c>
      <c r="L12" s="21">
        <v>1452589.7360349956</v>
      </c>
      <c r="M12" s="22"/>
    </row>
    <row r="13" spans="1:13">
      <c r="A13" s="7" t="s">
        <v>17</v>
      </c>
      <c r="B13" s="14" t="s">
        <v>18</v>
      </c>
      <c r="C13" s="14">
        <v>0</v>
      </c>
      <c r="D13" s="14"/>
      <c r="E13" s="14">
        <v>0</v>
      </c>
      <c r="F13" s="14">
        <v>0</v>
      </c>
      <c r="G13" s="14">
        <v>0</v>
      </c>
      <c r="H13" s="14">
        <v>0.55000000000000004</v>
      </c>
      <c r="I13" s="16">
        <f>3153.5/2</f>
        <v>1576.75</v>
      </c>
      <c r="J13" s="23">
        <f t="shared" ref="J13:J20" si="0">I13/L13*100</f>
        <v>0.10854751075853762</v>
      </c>
      <c r="L13" s="21">
        <v>1452589.7360349956</v>
      </c>
    </row>
    <row r="14" spans="1:13">
      <c r="A14" s="7" t="s">
        <v>19</v>
      </c>
      <c r="B14" s="14" t="s">
        <v>20</v>
      </c>
      <c r="C14" s="14">
        <v>0</v>
      </c>
      <c r="D14" s="14"/>
      <c r="E14" s="14">
        <v>0</v>
      </c>
      <c r="F14" s="14">
        <v>0</v>
      </c>
      <c r="G14" s="14">
        <v>0</v>
      </c>
      <c r="H14" s="14">
        <v>1.04</v>
      </c>
      <c r="I14" s="16">
        <f>4633.56/2</f>
        <v>2316.7800000000002</v>
      </c>
      <c r="J14" s="23">
        <f t="shared" si="0"/>
        <v>0.15949307244342148</v>
      </c>
      <c r="L14" s="21">
        <v>1452589.7360349956</v>
      </c>
    </row>
    <row r="15" spans="1:13">
      <c r="A15" s="7" t="s">
        <v>21</v>
      </c>
      <c r="B15" s="14">
        <v>1148642</v>
      </c>
      <c r="C15" s="14">
        <v>0</v>
      </c>
      <c r="D15" s="14"/>
      <c r="E15" s="14">
        <v>0</v>
      </c>
      <c r="F15" s="14">
        <v>0</v>
      </c>
      <c r="G15" s="14">
        <v>0</v>
      </c>
      <c r="H15" s="14">
        <v>0.03</v>
      </c>
      <c r="I15" s="16">
        <v>2276.09</v>
      </c>
      <c r="J15" s="23">
        <f t="shared" si="0"/>
        <v>0.15669186856660844</v>
      </c>
      <c r="L15" s="21">
        <v>1452589.7360349956</v>
      </c>
    </row>
    <row r="16" spans="1:13">
      <c r="A16" s="7" t="s">
        <v>22</v>
      </c>
      <c r="B16" s="14" t="s">
        <v>23</v>
      </c>
      <c r="C16" s="14">
        <v>0</v>
      </c>
      <c r="D16" s="14"/>
      <c r="E16" s="14">
        <v>0</v>
      </c>
      <c r="F16" s="14">
        <v>0</v>
      </c>
      <c r="G16" s="14">
        <v>0</v>
      </c>
      <c r="H16" s="14">
        <v>0.1</v>
      </c>
      <c r="I16" s="14">
        <f>814.8/2</f>
        <v>407.4</v>
      </c>
      <c r="J16" s="23">
        <f t="shared" si="0"/>
        <v>2.8046460049486743E-2</v>
      </c>
      <c r="L16" s="21">
        <v>1452589.7360349956</v>
      </c>
    </row>
    <row r="17" spans="1:12">
      <c r="A17" s="7" t="s">
        <v>24</v>
      </c>
      <c r="B17" s="14" t="s">
        <v>25</v>
      </c>
      <c r="C17" s="14">
        <v>0</v>
      </c>
      <c r="D17" s="14"/>
      <c r="E17" s="14">
        <v>0</v>
      </c>
      <c r="F17" s="14">
        <v>0</v>
      </c>
      <c r="G17" s="14">
        <v>0</v>
      </c>
      <c r="H17" s="14">
        <v>0.06</v>
      </c>
      <c r="I17" s="14">
        <v>362.64</v>
      </c>
      <c r="J17" s="23">
        <f t="shared" si="0"/>
        <v>2.4965066942429733E-2</v>
      </c>
      <c r="L17" s="21">
        <v>1452589.7360349956</v>
      </c>
    </row>
    <row r="18" spans="1:12">
      <c r="A18" s="7" t="s">
        <v>26</v>
      </c>
      <c r="B18" s="14" t="s">
        <v>27</v>
      </c>
      <c r="C18" s="14">
        <v>0</v>
      </c>
      <c r="D18" s="14"/>
      <c r="E18" s="14">
        <v>0</v>
      </c>
      <c r="F18" s="14">
        <v>0</v>
      </c>
      <c r="G18" s="14">
        <v>0</v>
      </c>
      <c r="H18" s="14">
        <v>0.24</v>
      </c>
      <c r="I18" s="16">
        <v>1902.85</v>
      </c>
      <c r="J18" s="23">
        <f t="shared" si="0"/>
        <v>0.13099707045941544</v>
      </c>
      <c r="L18" s="21">
        <v>1452589.7360349956</v>
      </c>
    </row>
    <row r="19" spans="1:12">
      <c r="A19" s="7" t="s">
        <v>28</v>
      </c>
      <c r="B19" s="14" t="s">
        <v>29</v>
      </c>
      <c r="C19" s="14">
        <v>0</v>
      </c>
      <c r="D19" s="14"/>
      <c r="E19" s="14">
        <v>0</v>
      </c>
      <c r="F19" s="14">
        <v>0</v>
      </c>
      <c r="G19" s="14">
        <v>0</v>
      </c>
      <c r="H19" s="14">
        <v>0.83</v>
      </c>
      <c r="I19" s="16">
        <v>3802.35</v>
      </c>
      <c r="J19" s="23">
        <f t="shared" si="0"/>
        <v>0.26176351833374062</v>
      </c>
      <c r="L19" s="21">
        <v>1452589.7360349956</v>
      </c>
    </row>
    <row r="20" spans="1:12">
      <c r="A20" s="7" t="s">
        <v>30</v>
      </c>
      <c r="B20" s="14" t="s">
        <v>31</v>
      </c>
      <c r="C20" s="14">
        <v>0</v>
      </c>
      <c r="D20" s="14"/>
      <c r="E20" s="14">
        <v>0</v>
      </c>
      <c r="F20" s="14">
        <v>0</v>
      </c>
      <c r="G20" s="14">
        <v>0</v>
      </c>
      <c r="H20" s="14">
        <v>0.03</v>
      </c>
      <c r="I20" s="14">
        <v>375.375</v>
      </c>
      <c r="J20" s="23">
        <f t="shared" si="0"/>
        <v>2.5841776978586369E-2</v>
      </c>
      <c r="L20" s="21">
        <v>1452589.7360349956</v>
      </c>
    </row>
    <row r="21" spans="1:12">
      <c r="A21" s="8" t="s">
        <v>32</v>
      </c>
      <c r="B21" s="7"/>
      <c r="C21" s="7"/>
      <c r="D21" s="7"/>
      <c r="E21" s="7"/>
      <c r="F21" s="7"/>
      <c r="G21" s="7"/>
      <c r="H21" s="7"/>
      <c r="I21" s="10">
        <f>SUM(I12:I20)</f>
        <v>15312.555</v>
      </c>
      <c r="J21" s="24">
        <f>SUM(J12:J20)</f>
        <v>1.0541555278916752</v>
      </c>
    </row>
    <row r="22" spans="1:1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2" ht="15.6">
      <c r="A23" s="11" t="s">
        <v>33</v>
      </c>
      <c r="B23" s="7"/>
      <c r="C23" s="7"/>
      <c r="D23" s="7"/>
      <c r="E23" s="7"/>
      <c r="F23" s="7"/>
      <c r="G23" s="7"/>
      <c r="H23" s="7"/>
      <c r="I23" s="12">
        <f>I21</f>
        <v>15312.555</v>
      </c>
      <c r="J23" s="25">
        <f>J21</f>
        <v>1.0541555278916752</v>
      </c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2" ht="15.6">
      <c r="A25" s="11" t="s">
        <v>34</v>
      </c>
      <c r="B25" s="7"/>
      <c r="C25" s="7"/>
      <c r="D25" s="7"/>
      <c r="E25" s="7"/>
      <c r="F25" s="7"/>
      <c r="G25" s="7"/>
      <c r="H25" s="7"/>
      <c r="I25" s="12">
        <f>I23</f>
        <v>15312.555</v>
      </c>
      <c r="J25" s="25">
        <f>J23</f>
        <v>1.0541555278916752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4</vt:lpstr>
      <vt:lpstr>נספח 3ג</vt:lpstr>
      <vt:lpstr>נספח 3ב</vt:lpstr>
      <vt:lpstr>נספח 3א</vt:lpstr>
      <vt:lpstr>נספח 2</vt:lpstr>
    </vt:vector>
  </TitlesOfParts>
  <Company>BLL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BLL</dc:creator>
  <cp:lastModifiedBy>Swery</cp:lastModifiedBy>
  <dcterms:created xsi:type="dcterms:W3CDTF">2019-03-24T10:29:49Z</dcterms:created>
  <dcterms:modified xsi:type="dcterms:W3CDTF">2019-03-31T08:11:55Z</dcterms:modified>
</cp:coreProperties>
</file>