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9720"/>
  </bookViews>
  <sheets>
    <sheet name="נספח 1" sheetId="7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3" l="1"/>
  <c r="I40" i="2" l="1"/>
  <c r="B15" i="7" l="1"/>
  <c r="C14" i="7"/>
  <c r="B14" i="7"/>
  <c r="I33" i="2"/>
  <c r="I23" i="2"/>
  <c r="J40" i="2"/>
  <c r="J23" i="2"/>
  <c r="I18" i="2"/>
  <c r="I16" i="2"/>
  <c r="I15" i="2"/>
  <c r="K29" i="3" l="1"/>
  <c r="I35" i="2" l="1"/>
  <c r="B16" i="7" s="1"/>
  <c r="J33" i="2"/>
  <c r="J24" i="2"/>
  <c r="J26" i="2" s="1"/>
  <c r="C15" i="7" s="1"/>
  <c r="I24" i="2"/>
  <c r="I16" i="3"/>
  <c r="K31" i="3"/>
  <c r="E18" i="7"/>
  <c r="J20" i="7"/>
  <c r="I20" i="7"/>
  <c r="H20" i="7"/>
  <c r="G20" i="7"/>
  <c r="F20" i="7"/>
  <c r="E17" i="7" l="1"/>
  <c r="E20" i="7" s="1"/>
  <c r="D17" i="7"/>
  <c r="D20" i="7" s="1"/>
  <c r="I26" i="2"/>
  <c r="B20" i="7" s="1"/>
  <c r="J35" i="2"/>
  <c r="C16" i="7" s="1"/>
  <c r="C20" i="7" s="1"/>
</calcChain>
</file>

<file path=xl/sharedStrings.xml><?xml version="1.0" encoding="utf-8"?>
<sst xmlns="http://schemas.openxmlformats.org/spreadsheetml/2006/main" count="116" uniqueCount="76">
  <si>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</si>
  <si>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</si>
  <si>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</si>
  <si>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</si>
  <si>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</si>
  <si>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</si>
  <si>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</si>
  <si>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</si>
  <si>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</si>
  <si>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</si>
  <si>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</si>
  <si>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</si>
  <si>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אי בי אי ניהול קרנות נאמנות בע"מ</t>
  </si>
  <si>
    <t>ניירות ערך סחירים</t>
  </si>
  <si>
    <t>קרנות נאמנות</t>
  </si>
  <si>
    <t>*אי בי אי טכנולוגיה עילית- אי בי אי ניהול קרנות נאמנות בע"מ</t>
  </si>
  <si>
    <t>1142538</t>
  </si>
  <si>
    <t>סה''כ ניירות ערך סחירים</t>
  </si>
  <si>
    <t>סה''כ צד קשור-אי בי אי ניהול קרנות נאמנות בע"מ</t>
  </si>
  <si>
    <t>ניירות ערך לא סחירים</t>
  </si>
  <si>
    <t>צד קשור- אי.בי.אי. בית השקעות בע"מ</t>
  </si>
  <si>
    <t>סה''כ השקעה בכל הצדדים הקשורים</t>
  </si>
  <si>
    <t>שווי
עסקאות
הרכישה
באלפי ש''ח</t>
  </si>
  <si>
    <t>שווי
עסקאות
המכירה(-)
באלפי ש''ח</t>
  </si>
  <si>
    <t>צד קשור- סלע קפיטל נדל"ן בע"מ</t>
  </si>
  <si>
    <t>מניות</t>
  </si>
  <si>
    <t>סלע נדלן</t>
  </si>
  <si>
    <t>סה''כ היקף עסקאות לצורך רכישה או מכירה של צד קשור- סלע קפיטל נדל"ן בע"מ</t>
  </si>
  <si>
    <t>צד קשור- פסגות קרנות מדדים בע"מ</t>
  </si>
  <si>
    <t>שמחקות מדדי מניות בחו"ל</t>
  </si>
  <si>
    <t>פסגות Russell 2000 (4D) ETF</t>
  </si>
  <si>
    <t>פסגות EURO STOXX 50 (4A) ETF ממ</t>
  </si>
  <si>
    <t>פסגות ETFי (4A) ת"א 90</t>
  </si>
  <si>
    <t>פסגות DAX 30 4A קרן סל ממ</t>
  </si>
  <si>
    <t>סה''כ היקף עסקאות לצורך רכישה או מכירה של צד קשור- פסגות קרנות מדדים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</si>
  <si>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</si>
  <si>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</si>
  <si>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</si>
  <si>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</si>
  <si>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</si>
  <si>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</si>
  <si>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</si>
  <si>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</si>
  <si>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</si>
  <si>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</si>
  <si>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</si>
  <si>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</si>
  <si>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</si>
  <si>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</si>
  <si>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</si>
  <si>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</si>
  <si>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</si>
  <si>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</si>
  <si>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</si>
  <si>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</si>
  <si>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</si>
  <si>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</si>
  <si>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</si>
  <si>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</si>
  <si>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</si>
  <si>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</si>
  <si>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אי בי אי ניהול קרנות נאמנות בע"מ</t>
  </si>
  <si>
    <t>סלע קפיטל נדל"ן בע"מ</t>
  </si>
  <si>
    <t>פסגות קרנות מדדים בע"מ</t>
  </si>
  <si>
    <t>סה''כ</t>
  </si>
  <si>
    <t>פסגות EURO STOXX Dividend 30 (4A) ETF ממ</t>
  </si>
  <si>
    <t>פסגות ETF צריכה מחזור SP</t>
  </si>
  <si>
    <t>שח _פסגות NIKKEI 225 (4A) ETF</t>
  </si>
  <si>
    <t>פסגות merging Markets (4D) ETF</t>
  </si>
  <si>
    <t>צד קשור- סלע נדל"ן</t>
  </si>
  <si>
    <t>נדלן מניב</t>
  </si>
  <si>
    <t>תעודות סל</t>
  </si>
  <si>
    <t>סה''כ צד קשור-סלע נדל"ן</t>
  </si>
  <si>
    <t>סה''כ צד קשור-תעודות סל פסגות</t>
  </si>
  <si>
    <t>תעודות סל פסגות</t>
  </si>
  <si>
    <t>פסגות SP Energy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</si>
</sst>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" fontId="0" fillId="0" borderId="0" xfId="0" applyNumberFormat="1"/>
    <xf numFmtId="4" fontId="3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2" fillId="0" borderId="0" xfId="0" applyFont="1"/>
    <xf numFmtId="4" fontId="0" fillId="0" borderId="0" xfId="0" applyNumberFormat="1"/>
    <xf numFmtId="43" fontId="0" fillId="0" borderId="0" xfId="1" applyNumberFormat="1" applyFont="1"/>
    <xf numFmtId="0" fontId="0" fillId="0" borderId="0" xfId="0" applyNumberFormat="1" applyFont="1" applyFill="1" applyBorder="1" applyAlignment="1" applyProtection="1"/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1" applyNumberFormat="1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0" fillId="0" borderId="0" xfId="0" applyNumberForma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31/12/2019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31/12/2019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31/12/2019 (נתונים מצרפים)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31/12/2019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31/12/2019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31/12/2019
קבוצה: (14143) מחר חברה לניהול קופות גמל
מספר אישור:  קופה: מחר חברה לניהול קופות גמל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0"/>
  <sheetViews>
    <sheetView rightToLeft="1" tabSelected="1" workbookViewId="0">
      <selection activeCell="D17" sqref="D17"/>
    </sheetView>
  </sheetViews>
  <sheetFormatPr defaultRowHeight="14" x14ac:dyDescent="0.3"/>
  <cols>
    <col min="1" max="1" width="40.58203125" customWidth="1"/>
    <col min="5" max="5" width="9.5" bestFit="1" customWidth="1"/>
  </cols>
  <sheetData>
    <row r="9" spans="1:11" x14ac:dyDescent="0.3">
      <c r="A9" s="2"/>
      <c r="B9" s="2"/>
      <c r="C9" s="2"/>
      <c r="D9" s="28" t="s">
        <v>50</v>
      </c>
      <c r="E9" s="28"/>
      <c r="F9" s="28"/>
      <c r="G9" s="28"/>
      <c r="H9" s="28"/>
      <c r="I9" s="28"/>
      <c r="J9" s="2"/>
      <c r="K9" s="2"/>
    </row>
    <row r="10" spans="1:11" ht="82.4" customHeight="1" x14ac:dyDescent="0.3">
      <c r="A10" s="3" t="s">
        <v>46</v>
      </c>
      <c r="B10" s="3" t="s">
        <v>47</v>
      </c>
      <c r="C10" s="3" t="s">
        <v>48</v>
      </c>
      <c r="D10" s="27" t="s">
        <v>51</v>
      </c>
      <c r="E10" s="28"/>
      <c r="F10" s="27" t="s">
        <v>55</v>
      </c>
      <c r="G10" s="28"/>
      <c r="H10" s="27" t="s">
        <v>57</v>
      </c>
      <c r="I10" s="28"/>
      <c r="J10" s="27" t="s">
        <v>59</v>
      </c>
      <c r="K10" s="28"/>
    </row>
    <row r="11" spans="1:11" x14ac:dyDescent="0.3">
      <c r="A11" s="2"/>
      <c r="B11" s="2" t="s">
        <v>10</v>
      </c>
      <c r="C11" s="2" t="s">
        <v>4</v>
      </c>
      <c r="D11" s="2" t="s">
        <v>52</v>
      </c>
      <c r="E11" s="2" t="s">
        <v>53</v>
      </c>
      <c r="F11" s="2" t="s">
        <v>52</v>
      </c>
      <c r="G11" s="2" t="s">
        <v>53</v>
      </c>
      <c r="H11" s="2" t="s">
        <v>52</v>
      </c>
      <c r="I11" s="2" t="s">
        <v>53</v>
      </c>
      <c r="J11" s="2"/>
      <c r="K11" s="2"/>
    </row>
    <row r="12" spans="1:11" x14ac:dyDescent="0.3">
      <c r="A12" s="2"/>
      <c r="B12" s="2"/>
      <c r="C12" s="2"/>
      <c r="D12" s="28" t="s">
        <v>10</v>
      </c>
      <c r="E12" s="28"/>
      <c r="F12" s="28" t="s">
        <v>10</v>
      </c>
      <c r="G12" s="28"/>
      <c r="H12" s="28" t="s">
        <v>10</v>
      </c>
      <c r="I12" s="28"/>
      <c r="J12" s="28" t="s">
        <v>10</v>
      </c>
      <c r="K12" s="28"/>
    </row>
    <row r="13" spans="1:11" x14ac:dyDescent="0.3">
      <c r="A13" s="2"/>
      <c r="B13" s="28" t="s">
        <v>49</v>
      </c>
      <c r="C13" s="28"/>
      <c r="D13" s="28" t="s">
        <v>54</v>
      </c>
      <c r="E13" s="28"/>
      <c r="F13" s="28" t="s">
        <v>56</v>
      </c>
      <c r="G13" s="28"/>
      <c r="H13" s="28" t="s">
        <v>58</v>
      </c>
      <c r="I13" s="28"/>
      <c r="J13" s="28" t="s">
        <v>60</v>
      </c>
      <c r="K13" s="28"/>
    </row>
    <row r="14" spans="1:11" x14ac:dyDescent="0.3">
      <c r="A14" s="1" t="s">
        <v>61</v>
      </c>
      <c r="B14" s="5">
        <f>'נספח 2'!I15</f>
        <v>3950</v>
      </c>
      <c r="C14">
        <f>'נספח 2'!J15</f>
        <v>0.27</v>
      </c>
    </row>
    <row r="15" spans="1:11" s="19" customFormat="1" x14ac:dyDescent="0.3">
      <c r="A15" s="20" t="s">
        <v>62</v>
      </c>
      <c r="B15" s="21">
        <f>'נספח 2'!I26</f>
        <v>1491.1817199999998</v>
      </c>
      <c r="C15" s="21">
        <f>'נספח 2'!J26</f>
        <v>0.10088843939634833</v>
      </c>
    </row>
    <row r="16" spans="1:11" s="19" customFormat="1" x14ac:dyDescent="0.3">
      <c r="A16" s="20" t="s">
        <v>74</v>
      </c>
      <c r="B16" s="21">
        <f>'נספח 2'!I35</f>
        <v>1815.3754999999999</v>
      </c>
      <c r="C16" s="21">
        <f>'נספח 2'!J35</f>
        <v>0.12621165811965812</v>
      </c>
    </row>
    <row r="17" spans="1:11" x14ac:dyDescent="0.3">
      <c r="A17" s="1" t="s">
        <v>62</v>
      </c>
      <c r="D17">
        <f>'נספח 3א'!I16</f>
        <v>473.83</v>
      </c>
      <c r="E17">
        <f>'נספח 3א'!K16</f>
        <v>0</v>
      </c>
    </row>
    <row r="18" spans="1:11" x14ac:dyDescent="0.3">
      <c r="A18" s="1" t="s">
        <v>63</v>
      </c>
      <c r="D18">
        <v>28.19</v>
      </c>
      <c r="E18" s="5">
        <f>'נספח 3א'!K29</f>
        <v>-15452.706369999998</v>
      </c>
    </row>
    <row r="20" spans="1:11" x14ac:dyDescent="0.3">
      <c r="A20" s="15" t="s">
        <v>64</v>
      </c>
      <c r="B20" s="15">
        <f t="shared" ref="B20:J20" si="0">SUM(B14:B19)</f>
        <v>7256.5572199999997</v>
      </c>
      <c r="C20" s="15">
        <f t="shared" si="0"/>
        <v>0.49710009751600648</v>
      </c>
      <c r="D20" s="15">
        <f t="shared" si="0"/>
        <v>502.02</v>
      </c>
      <c r="E20" s="15">
        <f t="shared" si="0"/>
        <v>-15452.706369999998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5">
        <f t="shared" si="0"/>
        <v>0</v>
      </c>
      <c r="K20" s="15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40"/>
  <sheetViews>
    <sheetView rightToLeft="1" topLeftCell="A28" workbookViewId="0">
      <selection activeCell="I41" sqref="I41"/>
    </sheetView>
  </sheetViews>
  <sheetFormatPr defaultRowHeight="14" x14ac:dyDescent="0.3"/>
  <cols>
    <col min="1" max="1" width="45.75" customWidth="1"/>
    <col min="9" max="9" width="10" bestFit="1" customWidth="1"/>
  </cols>
  <sheetData>
    <row r="10" spans="1:11" ht="56" x14ac:dyDescent="0.3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3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5" x14ac:dyDescent="0.3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3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3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3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1.24</v>
      </c>
      <c r="I15" s="11">
        <f>7900/2</f>
        <v>3950</v>
      </c>
      <c r="J15" s="8">
        <v>0.27</v>
      </c>
    </row>
    <row r="16" spans="1:11" x14ac:dyDescent="0.3">
      <c r="A16" s="9" t="s">
        <v>17</v>
      </c>
      <c r="B16" s="8"/>
      <c r="C16" s="8"/>
      <c r="D16" s="8"/>
      <c r="E16" s="8"/>
      <c r="F16" s="8"/>
      <c r="G16" s="8"/>
      <c r="H16" s="8"/>
      <c r="I16" s="12">
        <f>7900/2</f>
        <v>3950</v>
      </c>
      <c r="J16" s="9">
        <v>0.27</v>
      </c>
    </row>
    <row r="17" spans="1:10" ht="14.2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5" x14ac:dyDescent="0.35">
      <c r="A18" s="13" t="s">
        <v>18</v>
      </c>
      <c r="B18" s="8"/>
      <c r="C18" s="8"/>
      <c r="D18" s="8"/>
      <c r="E18" s="8"/>
      <c r="F18" s="8"/>
      <c r="G18" s="8"/>
      <c r="H18" s="8"/>
      <c r="I18" s="14">
        <f>7900/2</f>
        <v>3950</v>
      </c>
      <c r="J18" s="13">
        <v>0.27</v>
      </c>
    </row>
    <row r="19" spans="1:10" ht="14.25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5" x14ac:dyDescent="0.35">
      <c r="A20" s="7" t="s">
        <v>69</v>
      </c>
      <c r="B20" s="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3">
      <c r="A22" s="10" t="s">
        <v>70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3">
      <c r="A23" s="16" t="s">
        <v>26</v>
      </c>
      <c r="B23" s="8">
        <v>1109644</v>
      </c>
      <c r="C23" s="8">
        <v>0</v>
      </c>
      <c r="D23" s="8"/>
      <c r="E23" s="8">
        <v>0</v>
      </c>
      <c r="F23" s="8">
        <v>0</v>
      </c>
      <c r="G23" s="8">
        <v>0</v>
      </c>
      <c r="H23" s="8">
        <v>0</v>
      </c>
      <c r="I23" s="11">
        <f>1451.06172+40.12</f>
        <v>1491.1817199999998</v>
      </c>
      <c r="J23" s="17">
        <f>0.348869580854701*0.28918669019288</f>
        <v>0.10088843939634833</v>
      </c>
    </row>
    <row r="24" spans="1:10" ht="15.5" x14ac:dyDescent="0.35">
      <c r="A24" s="9" t="s">
        <v>17</v>
      </c>
      <c r="B24" s="8"/>
      <c r="C24" s="8"/>
      <c r="D24" s="8"/>
      <c r="E24" s="8"/>
      <c r="F24" s="8"/>
      <c r="G24" s="8"/>
      <c r="H24" s="8"/>
      <c r="I24" s="14">
        <f>I23</f>
        <v>1491.1817199999998</v>
      </c>
      <c r="J24" s="14">
        <f>J23</f>
        <v>0.10088843939634833</v>
      </c>
    </row>
    <row r="25" spans="1:10" s="19" customFormat="1" ht="15.75" x14ac:dyDescent="0.25">
      <c r="A25" s="9"/>
      <c r="B25" s="8"/>
      <c r="C25" s="8"/>
      <c r="D25" s="8"/>
      <c r="E25" s="8"/>
      <c r="F25" s="8"/>
      <c r="G25" s="8"/>
      <c r="H25" s="8"/>
      <c r="I25" s="14"/>
      <c r="J25" s="14"/>
    </row>
    <row r="26" spans="1:10" s="19" customFormat="1" ht="15.5" x14ac:dyDescent="0.35">
      <c r="A26" s="13" t="s">
        <v>72</v>
      </c>
      <c r="B26" s="8"/>
      <c r="C26" s="8"/>
      <c r="D26" s="8"/>
      <c r="E26" s="8"/>
      <c r="F26" s="8"/>
      <c r="G26" s="8"/>
      <c r="H26" s="8"/>
      <c r="I26" s="14">
        <f>I24</f>
        <v>1491.1817199999998</v>
      </c>
      <c r="J26" s="14">
        <f>J24</f>
        <v>0.10088843939634833</v>
      </c>
    </row>
    <row r="27" spans="1:10" ht="14.2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5" x14ac:dyDescent="0.35">
      <c r="A28" s="7" t="s">
        <v>20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3">
      <c r="A29" s="9" t="s">
        <v>19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3">
      <c r="A30" s="10" t="s">
        <v>71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s="24" customFormat="1" x14ac:dyDescent="0.3">
      <c r="A31" s="24" t="s">
        <v>75</v>
      </c>
      <c r="B31" s="23">
        <v>1149111</v>
      </c>
      <c r="C31" s="25"/>
      <c r="D31" s="25"/>
      <c r="E31" s="25">
        <v>0</v>
      </c>
      <c r="F31" s="25">
        <v>0</v>
      </c>
      <c r="G31" s="25">
        <v>0</v>
      </c>
      <c r="H31" s="25">
        <v>0</v>
      </c>
      <c r="I31" s="26">
        <v>408.28</v>
      </c>
      <c r="J31" s="26">
        <v>0.03</v>
      </c>
    </row>
    <row r="32" spans="1:10" x14ac:dyDescent="0.3">
      <c r="A32" s="18" t="s">
        <v>68</v>
      </c>
      <c r="B32" s="23">
        <v>1149780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</v>
      </c>
      <c r="I32" s="22">
        <v>1407.0954999999999</v>
      </c>
      <c r="J32" s="22">
        <v>9.6211658119658108E-2</v>
      </c>
    </row>
    <row r="33" spans="1:10" ht="15.5" x14ac:dyDescent="0.35">
      <c r="A33" s="9" t="s">
        <v>17</v>
      </c>
      <c r="B33" s="8"/>
      <c r="C33" s="8"/>
      <c r="D33" s="8"/>
      <c r="E33" s="8"/>
      <c r="F33" s="8"/>
      <c r="G33" s="8"/>
      <c r="H33" s="8"/>
      <c r="I33" s="14">
        <f>SUM(I31:I32)</f>
        <v>1815.3754999999999</v>
      </c>
      <c r="J33" s="14">
        <f>SUM(J31:J32)</f>
        <v>0.12621165811965812</v>
      </c>
    </row>
    <row r="34" spans="1:10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5" x14ac:dyDescent="0.35">
      <c r="A35" s="13" t="s">
        <v>73</v>
      </c>
      <c r="B35" s="8"/>
      <c r="C35" s="8"/>
      <c r="D35" s="8"/>
      <c r="E35" s="8"/>
      <c r="F35" s="8"/>
      <c r="G35" s="8"/>
      <c r="H35" s="8"/>
      <c r="I35" s="14">
        <f>I33</f>
        <v>1815.3754999999999</v>
      </c>
      <c r="J35" s="14">
        <f>J33</f>
        <v>0.12621165811965812</v>
      </c>
    </row>
    <row r="36" spans="1:1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.5" x14ac:dyDescent="0.35">
      <c r="A40" s="13" t="s">
        <v>21</v>
      </c>
      <c r="B40" s="8"/>
      <c r="C40" s="8"/>
      <c r="D40" s="8"/>
      <c r="E40" s="8"/>
      <c r="F40" s="8"/>
      <c r="G40" s="8"/>
      <c r="H40" s="8"/>
      <c r="I40" s="14">
        <f>I33+I24+I18</f>
        <v>7256.5572199999997</v>
      </c>
      <c r="J40" s="14">
        <f>J33+J24+J18</f>
        <v>0.49710009751600648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1"/>
  <sheetViews>
    <sheetView rightToLeft="1" topLeftCell="A19" workbookViewId="0">
      <selection activeCell="D23" sqref="D23"/>
    </sheetView>
  </sheetViews>
  <sheetFormatPr defaultRowHeight="14" x14ac:dyDescent="0.3"/>
  <cols>
    <col min="1" max="1" width="41" customWidth="1"/>
    <col min="3" max="8" width="4.58203125" customWidth="1"/>
    <col min="9" max="11" width="15.58203125" customWidth="1"/>
  </cols>
  <sheetData>
    <row r="10" spans="1:11" ht="56" x14ac:dyDescent="0.3">
      <c r="A10" s="2"/>
      <c r="B10" s="2"/>
      <c r="C10" s="2"/>
      <c r="D10" s="2"/>
      <c r="E10" s="2"/>
      <c r="F10" s="2"/>
      <c r="G10" s="2"/>
      <c r="H10" s="2"/>
      <c r="I10" s="3" t="s">
        <v>22</v>
      </c>
      <c r="J10" s="2"/>
      <c r="K10" s="3" t="s">
        <v>23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5" x14ac:dyDescent="0.35">
      <c r="A12" s="7" t="s">
        <v>24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3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3">
      <c r="A14" s="10" t="s">
        <v>25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s="24" customFormat="1" x14ac:dyDescent="0.3">
      <c r="A15" s="25" t="s">
        <v>26</v>
      </c>
      <c r="B15" s="25">
        <v>1109644</v>
      </c>
      <c r="C15" s="25"/>
      <c r="D15" s="25"/>
      <c r="E15" s="25"/>
      <c r="F15" s="25"/>
      <c r="G15" s="25"/>
      <c r="H15" s="25"/>
      <c r="I15" s="25">
        <v>473.83</v>
      </c>
      <c r="J15" s="25"/>
    </row>
    <row r="16" spans="1:11" ht="15.5" x14ac:dyDescent="0.35">
      <c r="A16" s="13" t="s">
        <v>27</v>
      </c>
      <c r="B16" s="8"/>
      <c r="C16" s="8"/>
      <c r="D16" s="8"/>
      <c r="E16" s="8"/>
      <c r="F16" s="8"/>
      <c r="G16" s="8"/>
      <c r="H16" s="8"/>
      <c r="I16" s="13">
        <f>I15</f>
        <v>473.83</v>
      </c>
      <c r="J16" s="8"/>
      <c r="K16" s="4"/>
    </row>
    <row r="17" spans="1:11" ht="14.2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5" x14ac:dyDescent="0.35">
      <c r="A18" s="7" t="s">
        <v>28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3">
      <c r="A19" s="9" t="s">
        <v>13</v>
      </c>
      <c r="B19" s="8"/>
      <c r="C19" s="8"/>
      <c r="D19" s="8"/>
      <c r="E19" s="8"/>
      <c r="F19" s="8"/>
      <c r="G19" s="8"/>
      <c r="H19" s="8"/>
      <c r="I19" s="8"/>
      <c r="J19" s="8"/>
    </row>
    <row r="20" spans="1:11" x14ac:dyDescent="0.3">
      <c r="A20" s="10" t="s">
        <v>29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s="24" customFormat="1" x14ac:dyDescent="0.3">
      <c r="A21" s="25" t="s">
        <v>30</v>
      </c>
      <c r="B21" s="25">
        <v>1147859</v>
      </c>
      <c r="C21" s="25"/>
      <c r="D21" s="25"/>
      <c r="E21" s="25"/>
      <c r="F21" s="25"/>
      <c r="G21" s="25"/>
      <c r="H21" s="25"/>
      <c r="I21" s="25">
        <v>0</v>
      </c>
      <c r="J21" s="25"/>
      <c r="K21" s="29">
        <v>-2594.33</v>
      </c>
    </row>
    <row r="22" spans="1:11" s="24" customFormat="1" x14ac:dyDescent="0.3">
      <c r="A22" s="25" t="s">
        <v>31</v>
      </c>
      <c r="B22" s="25">
        <v>1148295</v>
      </c>
      <c r="C22" s="25"/>
      <c r="D22" s="25"/>
      <c r="E22" s="25"/>
      <c r="F22" s="25"/>
      <c r="G22" s="25"/>
      <c r="H22" s="25"/>
      <c r="I22" s="25">
        <v>0</v>
      </c>
      <c r="J22" s="25"/>
      <c r="K22" s="29">
        <v>-2770.2593999999999</v>
      </c>
    </row>
    <row r="23" spans="1:11" s="24" customFormat="1" x14ac:dyDescent="0.3">
      <c r="A23" s="25" t="s">
        <v>65</v>
      </c>
      <c r="B23" s="25">
        <v>1148139</v>
      </c>
      <c r="C23" s="25"/>
      <c r="D23" s="25"/>
      <c r="E23" s="25"/>
      <c r="F23" s="25"/>
      <c r="G23" s="25"/>
      <c r="H23" s="25"/>
      <c r="I23" s="25">
        <v>0</v>
      </c>
      <c r="J23" s="25"/>
      <c r="K23" s="29">
        <v>-1567.125</v>
      </c>
    </row>
    <row r="24" spans="1:11" s="24" customFormat="1" x14ac:dyDescent="0.3">
      <c r="A24" s="25" t="s">
        <v>66</v>
      </c>
      <c r="B24" s="25">
        <v>1149392</v>
      </c>
      <c r="C24" s="25"/>
      <c r="D24" s="25"/>
      <c r="E24" s="25"/>
      <c r="F24" s="25"/>
      <c r="G24" s="25"/>
      <c r="H24" s="25"/>
      <c r="I24" s="25">
        <v>0</v>
      </c>
      <c r="J24" s="25"/>
      <c r="K24" s="29">
        <v>-399.88659999999999</v>
      </c>
    </row>
    <row r="25" spans="1:11" s="24" customFormat="1" x14ac:dyDescent="0.3">
      <c r="A25" s="25" t="s">
        <v>67</v>
      </c>
      <c r="B25" s="25">
        <v>1149814</v>
      </c>
      <c r="C25" s="25"/>
      <c r="D25" s="25"/>
      <c r="E25" s="25"/>
      <c r="F25" s="25"/>
      <c r="G25" s="25"/>
      <c r="H25" s="25"/>
      <c r="I25" s="25">
        <v>0</v>
      </c>
      <c r="J25" s="25"/>
      <c r="K25" s="29">
        <v>-3926.3581700000004</v>
      </c>
    </row>
    <row r="26" spans="1:11" s="24" customFormat="1" x14ac:dyDescent="0.3">
      <c r="A26" s="25" t="s">
        <v>68</v>
      </c>
      <c r="B26" s="25">
        <v>1149780</v>
      </c>
      <c r="C26" s="25"/>
      <c r="D26" s="25"/>
      <c r="E26" s="25"/>
      <c r="F26" s="25"/>
      <c r="G26" s="25"/>
      <c r="H26" s="25"/>
      <c r="I26" s="25">
        <v>0</v>
      </c>
      <c r="J26" s="25"/>
      <c r="K26" s="29">
        <v>-600.13720000000001</v>
      </c>
    </row>
    <row r="27" spans="1:11" s="24" customFormat="1" x14ac:dyDescent="0.3">
      <c r="A27" s="25" t="s">
        <v>32</v>
      </c>
      <c r="B27" s="25">
        <v>1148642</v>
      </c>
      <c r="C27" s="25"/>
      <c r="D27" s="25"/>
      <c r="E27" s="25"/>
      <c r="F27" s="25"/>
      <c r="G27" s="25"/>
      <c r="H27" s="25"/>
      <c r="I27" s="25">
        <v>0</v>
      </c>
      <c r="J27" s="25"/>
      <c r="K27" s="29">
        <v>-3127.06</v>
      </c>
    </row>
    <row r="28" spans="1:11" s="24" customFormat="1" x14ac:dyDescent="0.3">
      <c r="A28" s="25" t="s">
        <v>33</v>
      </c>
      <c r="B28" s="25">
        <v>1149830</v>
      </c>
      <c r="C28" s="25"/>
      <c r="D28" s="25"/>
      <c r="E28" s="25"/>
      <c r="F28" s="25"/>
      <c r="G28" s="25"/>
      <c r="H28" s="25"/>
      <c r="I28" s="25">
        <v>0</v>
      </c>
      <c r="J28" s="25"/>
      <c r="K28" s="29">
        <v>-467.55</v>
      </c>
    </row>
    <row r="29" spans="1:11" ht="15.5" x14ac:dyDescent="0.35">
      <c r="A29" s="13" t="s">
        <v>34</v>
      </c>
      <c r="B29" s="8"/>
      <c r="C29" s="8"/>
      <c r="D29" s="8"/>
      <c r="E29" s="8"/>
      <c r="F29" s="8"/>
      <c r="G29" s="8"/>
      <c r="H29" s="8"/>
      <c r="I29" s="13">
        <v>28.19</v>
      </c>
      <c r="J29" s="8"/>
      <c r="K29" s="6">
        <f>SUM(K21:K28)</f>
        <v>-15452.706369999998</v>
      </c>
    </row>
    <row r="30" spans="1:1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1" ht="15.5" x14ac:dyDescent="0.35">
      <c r="A31" s="13" t="s">
        <v>35</v>
      </c>
      <c r="B31" s="8"/>
      <c r="C31" s="8"/>
      <c r="D31" s="8"/>
      <c r="E31" s="8"/>
      <c r="F31" s="8"/>
      <c r="G31" s="8"/>
      <c r="H31" s="8"/>
      <c r="I31" s="13">
        <f>I29+I16</f>
        <v>502.02</v>
      </c>
      <c r="J31" s="8"/>
      <c r="K31" s="6">
        <f>K16+K29</f>
        <v>-15452.706369999998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" x14ac:dyDescent="0.3"/>
  <cols>
    <col min="1" max="1" width="30.58203125" customWidth="1"/>
    <col min="2" max="8" width="10.58203125" customWidth="1"/>
  </cols>
  <sheetData>
    <row r="10" spans="1:10" ht="56" x14ac:dyDescent="0.3">
      <c r="A10" s="2"/>
      <c r="B10" s="3" t="s">
        <v>0</v>
      </c>
      <c r="C10" s="2" t="s">
        <v>36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37</v>
      </c>
    </row>
    <row r="11" spans="1:10" x14ac:dyDescent="0.3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5" x14ac:dyDescent="0.35">
      <c r="A12" s="13" t="s">
        <v>38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" x14ac:dyDescent="0.3"/>
  <cols>
    <col min="1" max="1" width="30.58203125" customWidth="1"/>
  </cols>
  <sheetData>
    <row r="10" spans="1:12" ht="56" x14ac:dyDescent="0.3">
      <c r="A10" s="2"/>
      <c r="B10" s="2" t="s">
        <v>36</v>
      </c>
      <c r="C10" s="3" t="s">
        <v>0</v>
      </c>
      <c r="D10" s="3" t="s">
        <v>8</v>
      </c>
      <c r="E10" s="3" t="s">
        <v>39</v>
      </c>
      <c r="F10" s="3" t="s">
        <v>40</v>
      </c>
      <c r="G10" s="3" t="s">
        <v>41</v>
      </c>
      <c r="H10" s="2"/>
      <c r="I10" s="2"/>
      <c r="J10" s="2"/>
      <c r="K10" s="2"/>
      <c r="L10" s="2"/>
    </row>
    <row r="11" spans="1:12" x14ac:dyDescent="0.3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5" x14ac:dyDescent="0.35">
      <c r="A12" s="13" t="s">
        <v>42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" x14ac:dyDescent="0.3"/>
  <cols>
    <col min="1" max="1" width="30.58203125" customWidth="1"/>
  </cols>
  <sheetData>
    <row r="10" spans="1:6" ht="56" x14ac:dyDescent="0.3">
      <c r="A10" s="2"/>
      <c r="B10" s="2" t="s">
        <v>43</v>
      </c>
      <c r="C10" s="3" t="s">
        <v>0</v>
      </c>
      <c r="D10" s="3" t="s">
        <v>8</v>
      </c>
      <c r="E10" s="3" t="s">
        <v>44</v>
      </c>
      <c r="F10" s="2"/>
    </row>
    <row r="11" spans="1:6" x14ac:dyDescent="0.3">
      <c r="A11" s="2"/>
      <c r="B11" s="2"/>
      <c r="C11" s="2"/>
      <c r="D11" s="2" t="s">
        <v>4</v>
      </c>
      <c r="E11" s="2" t="s">
        <v>10</v>
      </c>
      <c r="F11" s="2"/>
    </row>
    <row r="12" spans="1:6" ht="15.5" x14ac:dyDescent="0.35">
      <c r="A12" s="4" t="s">
        <v>45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BLL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Swissa Yossi</dc:creator>
  <cp:lastModifiedBy>Swery</cp:lastModifiedBy>
  <dcterms:created xsi:type="dcterms:W3CDTF">2020-02-24T12:55:15Z</dcterms:created>
  <dcterms:modified xsi:type="dcterms:W3CDTF">2020-04-01T07:47:55Z</dcterms:modified>
</cp:coreProperties>
</file>